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omasL\Documents\eSett.com\"/>
    </mc:Choice>
  </mc:AlternateContent>
  <bookViews>
    <workbookView xWindow="0" yWindow="435" windowWidth="28800" windowHeight="13020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1" i="1" l="1"/>
  <c r="AA30" i="1"/>
  <c r="AA32" i="1" s="1"/>
  <c r="AA29" i="1"/>
  <c r="AA28" i="1"/>
  <c r="C17" i="1"/>
  <c r="C18" i="1" s="1"/>
  <c r="AA27" i="1" s="1"/>
  <c r="C10" i="1"/>
  <c r="D10" i="1"/>
  <c r="E10" i="1"/>
  <c r="C11" i="1"/>
  <c r="AA26" i="1" s="1"/>
  <c r="D17" i="1"/>
  <c r="E17" i="1"/>
  <c r="AA33" i="1" l="1"/>
</calcChain>
</file>

<file path=xl/sharedStrings.xml><?xml version="1.0" encoding="utf-8"?>
<sst xmlns="http://schemas.openxmlformats.org/spreadsheetml/2006/main" count="133" uniqueCount="56">
  <si>
    <t>WEEK1</t>
  </si>
  <si>
    <t>Production fee</t>
  </si>
  <si>
    <t>Consumption fee</t>
  </si>
  <si>
    <t>Consumption imbalance fee</t>
  </si>
  <si>
    <t>WEEK2</t>
  </si>
  <si>
    <t>WEEK3</t>
  </si>
  <si>
    <t>Invoiced fees sum</t>
  </si>
  <si>
    <t>Average of the sums of invoiced fees (S1)</t>
  </si>
  <si>
    <t>Production imbalance, sale</t>
  </si>
  <si>
    <t>Production imbalance, purchase</t>
  </si>
  <si>
    <t>Consumption imbalance, purchase</t>
  </si>
  <si>
    <t>Average of the absolute amount of the sums (S2)</t>
  </si>
  <si>
    <t>Invoiced imbalances absolute sum</t>
  </si>
  <si>
    <t>L A S T   I N V O I C E D   W E E K S</t>
  </si>
  <si>
    <t>Monday</t>
  </si>
  <si>
    <t>Tuesday</t>
  </si>
  <si>
    <t>Wednesday</t>
  </si>
  <si>
    <t>Thursday</t>
  </si>
  <si>
    <t>Friday</t>
  </si>
  <si>
    <t>Saturday</t>
  </si>
  <si>
    <t>Sunday</t>
  </si>
  <si>
    <t>WEEK 4</t>
  </si>
  <si>
    <t>Invoiced fees (€)</t>
  </si>
  <si>
    <t>Invoiced imbalances (€)</t>
  </si>
  <si>
    <t>Consumption volume (MWh)</t>
  </si>
  <si>
    <t>N/A</t>
  </si>
  <si>
    <t>Consumption daily sum</t>
  </si>
  <si>
    <t>WEEK 5</t>
  </si>
  <si>
    <t>WEEK 6</t>
  </si>
  <si>
    <t>L A S T   S E T T L E D   W E E K</t>
  </si>
  <si>
    <t>Bilateral and spot sales volumes (MWh)</t>
  </si>
  <si>
    <t>Sales volumes daily sum</t>
  </si>
  <si>
    <t xml:space="preserve"> </t>
  </si>
  <si>
    <t>Multiplier 1/7 for the share of the energy turnover</t>
  </si>
  <si>
    <t>Multiplier 3/7 for the share of the energy turnover</t>
  </si>
  <si>
    <t>Multiplier (m):</t>
  </si>
  <si>
    <t>3/7 for the share of (V1+V2) that does not exceed 80 000 MWh</t>
  </si>
  <si>
    <t>1/7 for the share of (V1+V2) that exceeds 80 000 MWh but does not exceed 400 000 MWh</t>
  </si>
  <si>
    <t>0 for the share of (V1+V2) that exceeds 400 000 MWh</t>
  </si>
  <si>
    <t>S1</t>
  </si>
  <si>
    <t>S2</t>
  </si>
  <si>
    <t>V1</t>
  </si>
  <si>
    <t>V2</t>
  </si>
  <si>
    <t>P</t>
  </si>
  <si>
    <t>Monday (Invoicing day)</t>
  </si>
  <si>
    <r>
      <rPr>
        <b/>
        <i/>
        <sz val="10"/>
        <color theme="1"/>
        <rFont val="Calibri"/>
        <family val="2"/>
        <scheme val="minor"/>
      </rPr>
      <t>S1</t>
    </r>
    <r>
      <rPr>
        <i/>
        <sz val="10"/>
        <color theme="1"/>
        <rFont val="Calibri"/>
        <family val="2"/>
        <scheme val="minor"/>
      </rPr>
      <t xml:space="preserve"> Average of the sums of invoiced production fees, consumption fees and consumption imbalance fees per week for the last three invoiced weeks</t>
    </r>
  </si>
  <si>
    <r>
      <rPr>
        <b/>
        <i/>
        <sz val="10"/>
        <color theme="1"/>
        <rFont val="Calibri"/>
        <family val="2"/>
        <scheme val="minor"/>
      </rPr>
      <t>V1</t>
    </r>
    <r>
      <rPr>
        <i/>
        <sz val="10"/>
        <color theme="1"/>
        <rFont val="Calibri"/>
        <family val="2"/>
        <scheme val="minor"/>
      </rPr>
      <t xml:space="preserve"> Consumption volume the last seven settled days</t>
    </r>
  </si>
  <si>
    <r>
      <rPr>
        <b/>
        <i/>
        <sz val="10"/>
        <color theme="1"/>
        <rFont val="Calibri"/>
        <family val="2"/>
        <scheme val="minor"/>
      </rPr>
      <t>V2</t>
    </r>
    <r>
      <rPr>
        <i/>
        <sz val="10"/>
        <color theme="1"/>
        <rFont val="Calibri"/>
        <family val="2"/>
        <scheme val="minor"/>
      </rPr>
      <t xml:space="preserve"> Bilateral and spot sales volumes the last seven days</t>
    </r>
  </si>
  <si>
    <r>
      <rPr>
        <b/>
        <i/>
        <sz val="10"/>
        <color theme="1"/>
        <rFont val="Calibri"/>
        <family val="2"/>
        <scheme val="minor"/>
      </rPr>
      <t>S2</t>
    </r>
    <r>
      <rPr>
        <i/>
        <sz val="10"/>
        <color theme="1"/>
        <rFont val="Calibri"/>
        <family val="2"/>
        <scheme val="minor"/>
      </rPr>
      <t xml:space="preserve"> Average of absolute amounts of the sums of invoiced production and consumption imbalances per week for the last three invoiced weeks</t>
    </r>
  </si>
  <si>
    <r>
      <rPr>
        <b/>
        <i/>
        <sz val="10"/>
        <color theme="1"/>
        <rFont val="Calibri"/>
        <family val="2"/>
        <scheme val="minor"/>
      </rPr>
      <t>P</t>
    </r>
    <r>
      <rPr>
        <i/>
        <sz val="10"/>
        <color theme="1"/>
        <rFont val="Calibri"/>
        <family val="2"/>
        <scheme val="minor"/>
      </rPr>
      <t xml:space="preserve"> Average consumption imbalance price during last seven days </t>
    </r>
    <r>
      <rPr>
        <i/>
        <sz val="9"/>
        <color theme="1"/>
        <rFont val="Calibri"/>
        <family val="2"/>
        <scheme val="minor"/>
      </rPr>
      <t>(if BRP operates in more than one MBA, prices should be calculated as weighted according to the share of the total turnover)</t>
    </r>
  </si>
  <si>
    <r>
      <t xml:space="preserve">COLLATERAL CALCULATION EXAMPLE </t>
    </r>
    <r>
      <rPr>
        <i/>
        <sz val="12"/>
        <color theme="1"/>
        <rFont val="Calibri"/>
        <family val="2"/>
        <scheme val="minor"/>
      </rPr>
      <t>(for the BRP which operates just in one MBA)</t>
    </r>
  </si>
  <si>
    <t>WEEK 3</t>
  </si>
  <si>
    <t>Consumption imbalance, sale</t>
  </si>
  <si>
    <t>Consumption imbalance price (€/MWh)</t>
  </si>
  <si>
    <t>Average of the consumption imbalance price</t>
  </si>
  <si>
    <t>Collateral Requirement (Week 6 Monday)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</si>
</sst>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75">
    <xf numFmtId="0" fontId="0" fillId="0" borderId="0" xfId="0"/>
    <xf numFmtId="0" fontId="1" fillId="2" borderId="0" xfId="1"/>
    <xf numFmtId="0" fontId="2" fillId="0" borderId="0" xfId="0" applyFont="1" applyBorder="1"/>
    <xf numFmtId="0" fontId="1" fillId="2" borderId="1" xfId="1" applyBorder="1"/>
    <xf numFmtId="0" fontId="1" fillId="2" borderId="0" xfId="1" applyBorder="1"/>
    <xf numFmtId="0" fontId="2" fillId="2" borderId="1" xfId="1" applyFont="1" applyBorder="1"/>
    <xf numFmtId="0" fontId="2" fillId="2" borderId="0" xfId="1" applyFont="1" applyBorder="1"/>
    <xf numFmtId="0" fontId="1" fillId="2" borderId="2" xfId="1" applyBorder="1"/>
    <xf numFmtId="0" fontId="2" fillId="2" borderId="2" xfId="1" applyFont="1" applyBorder="1"/>
    <xf numFmtId="0" fontId="1" fillId="2" borderId="0" xfId="1" applyAlignment="1">
      <alignment horizontal="center"/>
    </xf>
    <xf numFmtId="0" fontId="1" fillId="2" borderId="1" xfId="1" applyBorder="1" applyAlignment="1">
      <alignment horizontal="center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3" fillId="2" borderId="1" xfId="1" applyFont="1" applyBorder="1"/>
    <xf numFmtId="0" fontId="3" fillId="2" borderId="0" xfId="1" applyFont="1"/>
    <xf numFmtId="0" fontId="5" fillId="2" borderId="0" xfId="1" applyFont="1" applyBorder="1" applyAlignment="1">
      <alignment horizontal="center"/>
    </xf>
    <xf numFmtId="0" fontId="5" fillId="2" borderId="0" xfId="1" applyFont="1" applyBorder="1"/>
    <xf numFmtId="0" fontId="5" fillId="2" borderId="2" xfId="1" applyFont="1" applyBorder="1"/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" xfId="1" applyFont="1" applyBorder="1"/>
    <xf numFmtId="0" fontId="4" fillId="2" borderId="0" xfId="1" applyFont="1"/>
    <xf numFmtId="0" fontId="4" fillId="2" borderId="0" xfId="1" applyFont="1" applyBorder="1" applyAlignment="1">
      <alignment horizontal="center"/>
    </xf>
    <xf numFmtId="0" fontId="6" fillId="0" borderId="0" xfId="0" applyFont="1"/>
    <xf numFmtId="16" fontId="6" fillId="0" borderId="0" xfId="0" quotePrefix="1" applyNumberFormat="1" applyFont="1"/>
    <xf numFmtId="0" fontId="6" fillId="0" borderId="0" xfId="0" quotePrefix="1" applyFont="1"/>
    <xf numFmtId="0" fontId="6" fillId="0" borderId="0" xfId="0" applyFont="1" applyBorder="1" applyAlignment="1"/>
    <xf numFmtId="6" fontId="7" fillId="0" borderId="1" xfId="0" applyNumberFormat="1" applyFont="1" applyBorder="1"/>
    <xf numFmtId="6" fontId="7" fillId="0" borderId="0" xfId="0" applyNumberFormat="1" applyFont="1" applyBorder="1"/>
    <xf numFmtId="6" fontId="7" fillId="0" borderId="2" xfId="0" applyNumberFormat="1" applyFont="1" applyBorder="1"/>
    <xf numFmtId="6" fontId="6" fillId="0" borderId="1" xfId="0" applyNumberFormat="1" applyFont="1" applyBorder="1"/>
    <xf numFmtId="6" fontId="6" fillId="0" borderId="0" xfId="0" applyNumberFormat="1" applyFont="1" applyBorder="1"/>
    <xf numFmtId="6" fontId="6" fillId="0" borderId="2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4" borderId="0" xfId="1" applyFill="1"/>
    <xf numFmtId="6" fontId="1" fillId="4" borderId="0" xfId="1" applyNumberFormat="1" applyFill="1"/>
    <xf numFmtId="0" fontId="0" fillId="0" borderId="0" xfId="0" applyBorder="1"/>
    <xf numFmtId="6" fontId="9" fillId="0" borderId="1" xfId="0" applyNumberFormat="1" applyFont="1" applyBorder="1"/>
    <xf numFmtId="6" fontId="9" fillId="0" borderId="0" xfId="0" applyNumberFormat="1" applyFont="1" applyBorder="1"/>
    <xf numFmtId="6" fontId="9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4" xfId="0" applyFont="1" applyBorder="1"/>
    <xf numFmtId="6" fontId="7" fillId="0" borderId="5" xfId="0" applyNumberFormat="1" applyFont="1" applyBorder="1"/>
    <xf numFmtId="6" fontId="7" fillId="0" borderId="4" xfId="0" applyNumberFormat="1" applyFont="1" applyBorder="1"/>
    <xf numFmtId="6" fontId="7" fillId="0" borderId="3" xfId="0" applyNumberFormat="1" applyFont="1" applyBorder="1"/>
    <xf numFmtId="0" fontId="0" fillId="5" borderId="1" xfId="0" applyFill="1" applyBorder="1"/>
    <xf numFmtId="0" fontId="7" fillId="0" borderId="2" xfId="0" applyFont="1" applyBorder="1"/>
    <xf numFmtId="0" fontId="12" fillId="5" borderId="0" xfId="0" applyFont="1" applyFill="1" applyBorder="1"/>
    <xf numFmtId="0" fontId="12" fillId="0" borderId="0" xfId="0" applyFont="1" applyBorder="1" applyAlignment="1">
      <alignment horizontal="center"/>
    </xf>
    <xf numFmtId="0" fontId="0" fillId="6" borderId="0" xfId="0" applyFill="1"/>
    <xf numFmtId="0" fontId="2" fillId="6" borderId="0" xfId="2" applyFont="1" applyFill="1" applyAlignment="1"/>
    <xf numFmtId="6" fontId="2" fillId="3" borderId="0" xfId="2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6" fontId="8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20% - Accent1" xfId="1" builtinId="30"/>
    <cellStyle name="40% - Accent5" xfId="2" builtinId="47"/>
    <cellStyle name="Normal" xfId="0" builtinId="0"/>
  </cellStyles>
  <dxfs count="0"/>
  <tableStyles count="0" defaultTableStyle="TableStyleMedium2" defaultPivotStyle="PivotStyleLight16"/>
  <colors>
    <mruColors>
      <color rgb="FF9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1585097</xdr:colOff>
      <xdr:row>2</xdr:row>
      <xdr:rowOff>141781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585097" cy="560881"/>
        </a:xfrm>
        <a:prstGeom prst="rect">
          <a:avLst/>
        </a:prstGeom>
      </xdr:spPr>
    </xdr:pic>
    <xdr:clientData/>
  </xdr:twoCellAnchor>
  <xdr:oneCellAnchor>
    <xdr:from>
      <xdr:col>8</xdr:col>
      <xdr:colOff>85725</xdr:colOff>
      <xdr:row>1</xdr:row>
      <xdr:rowOff>135466</xdr:rowOff>
    </xdr:from>
    <xdr:ext cx="3781425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iruutu 9"/>
            <xdr:cNvSpPr txBox="1"/>
          </xdr:nvSpPr>
          <xdr:spPr>
            <a:xfrm>
              <a:off x="7441142" y="378883"/>
              <a:ext cx="378142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i-FI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fi-FI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  <m:sub>
                            <m:r>
                              <a:rPr lang="fi-FI" sz="1200" b="0" i="1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fi-FI" sz="12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fi-FI" sz="1200" i="1" baseline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3</m:t>
                    </m:r>
                    <m:r>
                      <a:rPr lang="fi-FI" sz="1200" b="0" i="1" baseline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fi-FI" sz="1200" b="0" i="1" baseline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𝑚</m:t>
                    </m:r>
                    <m:r>
                      <a:rPr lang="fi-FI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∗(</m:t>
                    </m:r>
                    <m:sSub>
                      <m:sSubPr>
                        <m:ctrlP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fi-FI" sz="1200" b="0" i="1">
                        <a:solidFill>
                          <a:sysClr val="windowText" lastClr="0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fi-FI" sz="1200" b="0" i="1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fi-FI" sz="12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)∗</m:t>
                    </m:r>
                    <m:r>
                      <a:rPr lang="fi-FI" sz="12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𝑃</m:t>
                    </m:r>
                  </m:oMath>
                </m:oMathPara>
              </a14:m>
              <a:endParaRPr lang="fi-FI" sz="1200" i="1">
                <a:solidFill>
                  <a:sysClr val="windowText" lastClr="000000"/>
                </a:solidFill>
                <a:latin typeface="+mn-lt"/>
              </a:endParaRPr>
            </a:p>
          </xdr:txBody>
        </xdr:sp>
      </mc:Choice>
      <mc:Fallback xmlns="">
        <xdr:sp macro="" textlink="">
          <xdr:nvSpPr>
            <xdr:cNvPr id="10" name="Tekstiruutu 9"/>
            <xdr:cNvSpPr txBox="1"/>
          </xdr:nvSpPr>
          <xdr:spPr>
            <a:xfrm>
              <a:off x="7441142" y="378883"/>
              <a:ext cx="378142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i-FI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(𝑆_1+</a:t>
              </a:r>
              <a:r>
                <a:rPr lang="fi-FI" sz="1200" b="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𝑆_2 )</a:t>
              </a:r>
              <a:r>
                <a:rPr lang="fi-FI" sz="12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fi-FI" sz="1200" i="0" baseline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3</a:t>
              </a:r>
              <a:r>
                <a:rPr lang="fi-FI" sz="1200" b="0" i="0" baseline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+𝑚</a:t>
              </a:r>
              <a:r>
                <a:rPr lang="fi-FI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∗(</a:t>
              </a:r>
              <a:r>
                <a:rPr lang="fi-FI" sz="1200" b="0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𝑉_1+𝑉_2</a:t>
              </a:r>
              <a:r>
                <a:rPr lang="fi-FI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)∗𝑃</a:t>
              </a:r>
              <a:endParaRPr lang="fi-FI" sz="1200" i="1">
                <a:solidFill>
                  <a:sysClr val="windowText" lastClr="000000"/>
                </a:solidFill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tabSelected="1" zoomScale="90" zoomScaleNormal="90" workbookViewId="0">
      <selection activeCell="B34" sqref="B34"/>
    </sheetView>
  </sheetViews>
  <sheetFormatPr defaultColWidth="8.85546875" defaultRowHeight="15" x14ac:dyDescent="0.25"/>
  <cols>
    <col min="2" max="2" width="45.140625" customWidth="1"/>
    <col min="3" max="4" width="9.42578125" customWidth="1"/>
    <col min="5" max="5" width="9.28515625" customWidth="1"/>
    <col min="6" max="6" width="8.140625" bestFit="1" customWidth="1"/>
    <col min="7" max="7" width="8.28515625" bestFit="1" customWidth="1"/>
    <col min="8" max="8" width="11.42578125" bestFit="1" customWidth="1"/>
    <col min="9" max="9" width="9" bestFit="1" customWidth="1"/>
    <col min="10" max="10" width="7" bestFit="1" customWidth="1"/>
    <col min="11" max="11" width="8.7109375" bestFit="1" customWidth="1"/>
    <col min="12" max="12" width="7.42578125" bestFit="1" customWidth="1"/>
    <col min="13" max="13" width="8.140625" bestFit="1" customWidth="1"/>
    <col min="14" max="14" width="8.28515625" bestFit="1" customWidth="1"/>
    <col min="15" max="15" width="11.42578125" customWidth="1"/>
    <col min="16" max="16" width="9" bestFit="1" customWidth="1"/>
    <col min="17" max="17" width="6.42578125" bestFit="1" customWidth="1"/>
    <col min="18" max="18" width="8.7109375" bestFit="1" customWidth="1"/>
    <col min="19" max="19" width="7.42578125" bestFit="1" customWidth="1"/>
    <col min="20" max="20" width="8.140625" bestFit="1" customWidth="1"/>
    <col min="21" max="21" width="8.28515625" bestFit="1" customWidth="1"/>
    <col min="22" max="22" width="11.42578125" bestFit="1" customWidth="1"/>
    <col min="23" max="23" width="9" bestFit="1" customWidth="1"/>
    <col min="24" max="24" width="7" bestFit="1" customWidth="1"/>
    <col min="25" max="25" width="8.7109375" bestFit="1" customWidth="1"/>
    <col min="26" max="26" width="10.140625" customWidth="1"/>
    <col min="27" max="27" width="22" customWidth="1"/>
  </cols>
  <sheetData>
    <row r="1" spans="1:27" ht="18.75" x14ac:dyDescent="0.3">
      <c r="C1" s="47" t="s">
        <v>50</v>
      </c>
      <c r="O1" s="25" t="s">
        <v>35</v>
      </c>
    </row>
    <row r="2" spans="1:27" x14ac:dyDescent="0.25">
      <c r="O2" s="26" t="s">
        <v>36</v>
      </c>
    </row>
    <row r="3" spans="1:27" x14ac:dyDescent="0.25">
      <c r="F3" s="41"/>
      <c r="G3" s="41"/>
      <c r="H3" s="41"/>
      <c r="I3" s="41"/>
      <c r="J3" s="41"/>
      <c r="K3" s="41"/>
      <c r="L3" s="41"/>
      <c r="O3" s="27" t="s">
        <v>37</v>
      </c>
    </row>
    <row r="4" spans="1:27" x14ac:dyDescent="0.25">
      <c r="C4" s="72" t="s">
        <v>13</v>
      </c>
      <c r="D4" s="72"/>
      <c r="E4" s="72"/>
      <c r="F4" s="72" t="s">
        <v>29</v>
      </c>
      <c r="G4" s="72"/>
      <c r="H4" s="72"/>
      <c r="I4" s="72"/>
      <c r="J4" s="72"/>
      <c r="K4" s="72"/>
      <c r="L4" s="72"/>
      <c r="M4" s="11"/>
      <c r="N4" s="11"/>
      <c r="O4" s="28" t="s">
        <v>38</v>
      </c>
      <c r="P4" s="11"/>
      <c r="R4" s="11"/>
      <c r="S4" s="11"/>
      <c r="T4" s="11"/>
      <c r="U4" s="11"/>
      <c r="V4" s="11"/>
      <c r="W4" s="11"/>
      <c r="X4" s="11"/>
      <c r="Y4" s="11"/>
      <c r="Z4" s="11"/>
      <c r="AA4" s="41"/>
    </row>
    <row r="5" spans="1:27" x14ac:dyDescent="0.25">
      <c r="C5" s="2" t="s">
        <v>0</v>
      </c>
      <c r="D5" s="2" t="s">
        <v>4</v>
      </c>
      <c r="E5" s="2" t="s">
        <v>5</v>
      </c>
      <c r="F5" s="73" t="s">
        <v>51</v>
      </c>
      <c r="G5" s="73"/>
      <c r="H5" s="73"/>
      <c r="I5" s="73"/>
      <c r="J5" s="73"/>
      <c r="K5" s="73"/>
      <c r="L5" s="73"/>
      <c r="M5" s="73" t="s">
        <v>21</v>
      </c>
      <c r="N5" s="73"/>
      <c r="O5" s="73"/>
      <c r="P5" s="73"/>
      <c r="Q5" s="73"/>
      <c r="R5" s="73"/>
      <c r="S5" s="73"/>
      <c r="T5" s="74" t="s">
        <v>27</v>
      </c>
      <c r="U5" s="74"/>
      <c r="V5" s="74"/>
      <c r="W5" s="74"/>
      <c r="X5" s="74"/>
      <c r="Y5" s="74"/>
      <c r="Z5" s="74"/>
      <c r="AA5" s="50" t="s">
        <v>28</v>
      </c>
    </row>
    <row r="6" spans="1:27" x14ac:dyDescent="0.25">
      <c r="A6" s="55"/>
      <c r="B6" s="8" t="s">
        <v>22</v>
      </c>
      <c r="C6" s="3"/>
      <c r="D6" s="4"/>
      <c r="E6" s="7"/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7" t="s">
        <v>20</v>
      </c>
      <c r="M6" s="1" t="s">
        <v>14</v>
      </c>
      <c r="N6" s="1" t="s">
        <v>15</v>
      </c>
      <c r="O6" s="1" t="s">
        <v>16</v>
      </c>
      <c r="P6" s="1" t="s">
        <v>17</v>
      </c>
      <c r="Q6" s="1" t="s">
        <v>18</v>
      </c>
      <c r="R6" s="1" t="s">
        <v>19</v>
      </c>
      <c r="S6" s="1" t="s">
        <v>20</v>
      </c>
      <c r="T6" s="3" t="s">
        <v>14</v>
      </c>
      <c r="U6" s="4" t="s">
        <v>15</v>
      </c>
      <c r="V6" s="4" t="s">
        <v>16</v>
      </c>
      <c r="W6" s="4" t="s">
        <v>17</v>
      </c>
      <c r="X6" s="4" t="s">
        <v>18</v>
      </c>
      <c r="Y6" s="4" t="s">
        <v>19</v>
      </c>
      <c r="Z6" s="4" t="s">
        <v>20</v>
      </c>
      <c r="AA6" s="55" t="s">
        <v>44</v>
      </c>
    </row>
    <row r="7" spans="1:27" x14ac:dyDescent="0.25">
      <c r="A7" s="63" t="s">
        <v>39</v>
      </c>
      <c r="B7" s="45" t="s">
        <v>1</v>
      </c>
      <c r="C7" s="29">
        <v>20000</v>
      </c>
      <c r="D7" s="30">
        <v>35000</v>
      </c>
      <c r="E7" s="31">
        <v>25000</v>
      </c>
      <c r="F7" s="69" t="s">
        <v>25</v>
      </c>
      <c r="G7" s="70"/>
      <c r="H7" s="70"/>
      <c r="I7" s="70"/>
      <c r="J7" s="70"/>
      <c r="K7" s="70"/>
      <c r="L7" s="71"/>
      <c r="M7" s="69" t="s">
        <v>25</v>
      </c>
      <c r="N7" s="70"/>
      <c r="O7" s="70"/>
      <c r="P7" s="70"/>
      <c r="Q7" s="70"/>
      <c r="R7" s="70"/>
      <c r="S7" s="71"/>
      <c r="T7" s="69" t="s">
        <v>25</v>
      </c>
      <c r="U7" s="70"/>
      <c r="V7" s="70"/>
      <c r="W7" s="70"/>
      <c r="X7" s="70"/>
      <c r="Y7" s="70"/>
      <c r="Z7" s="71"/>
      <c r="AA7" s="49" t="s">
        <v>25</v>
      </c>
    </row>
    <row r="8" spans="1:27" x14ac:dyDescent="0.25">
      <c r="A8" s="63"/>
      <c r="B8" s="56" t="s">
        <v>2</v>
      </c>
      <c r="C8" s="29">
        <v>25000</v>
      </c>
      <c r="D8" s="30">
        <v>40000</v>
      </c>
      <c r="E8" s="31">
        <v>25000</v>
      </c>
      <c r="F8" s="69" t="s">
        <v>25</v>
      </c>
      <c r="G8" s="70"/>
      <c r="H8" s="70"/>
      <c r="I8" s="70"/>
      <c r="J8" s="70"/>
      <c r="K8" s="70"/>
      <c r="L8" s="71"/>
      <c r="M8" s="69" t="s">
        <v>25</v>
      </c>
      <c r="N8" s="70"/>
      <c r="O8" s="70"/>
      <c r="P8" s="70"/>
      <c r="Q8" s="70"/>
      <c r="R8" s="70"/>
      <c r="S8" s="71"/>
      <c r="T8" s="69" t="s">
        <v>25</v>
      </c>
      <c r="U8" s="70"/>
      <c r="V8" s="70"/>
      <c r="W8" s="70"/>
      <c r="X8" s="70"/>
      <c r="Y8" s="70"/>
      <c r="Z8" s="71"/>
      <c r="AA8" s="49" t="s">
        <v>25</v>
      </c>
    </row>
    <row r="9" spans="1:27" x14ac:dyDescent="0.25">
      <c r="A9" s="63"/>
      <c r="B9" s="51" t="s">
        <v>3</v>
      </c>
      <c r="C9" s="52">
        <v>800</v>
      </c>
      <c r="D9" s="53">
        <v>1300</v>
      </c>
      <c r="E9" s="54">
        <v>900</v>
      </c>
      <c r="F9" s="69" t="s">
        <v>25</v>
      </c>
      <c r="G9" s="70"/>
      <c r="H9" s="70"/>
      <c r="I9" s="70"/>
      <c r="J9" s="70"/>
      <c r="K9" s="70"/>
      <c r="L9" s="71"/>
      <c r="M9" s="69" t="s">
        <v>25</v>
      </c>
      <c r="N9" s="70"/>
      <c r="O9" s="70"/>
      <c r="P9" s="70"/>
      <c r="Q9" s="70"/>
      <c r="R9" s="70"/>
      <c r="S9" s="71"/>
      <c r="T9" s="69" t="s">
        <v>25</v>
      </c>
      <c r="U9" s="70"/>
      <c r="V9" s="70"/>
      <c r="W9" s="70"/>
      <c r="X9" s="70"/>
      <c r="Y9" s="70"/>
      <c r="Z9" s="71"/>
      <c r="AA9" s="49" t="s">
        <v>25</v>
      </c>
    </row>
    <row r="10" spans="1:27" x14ac:dyDescent="0.25">
      <c r="A10" s="63"/>
      <c r="B10" s="25" t="s">
        <v>6</v>
      </c>
      <c r="C10" s="32">
        <f>SUM(C7:C9)</f>
        <v>45800</v>
      </c>
      <c r="D10" s="33">
        <f t="shared" ref="D10:E10" si="0">SUM(D7:D9)</f>
        <v>76300</v>
      </c>
      <c r="E10" s="34">
        <f t="shared" si="0"/>
        <v>50900</v>
      </c>
      <c r="F10" s="69" t="s">
        <v>25</v>
      </c>
      <c r="G10" s="70"/>
      <c r="H10" s="70"/>
      <c r="I10" s="70"/>
      <c r="J10" s="70"/>
      <c r="K10" s="70"/>
      <c r="L10" s="71"/>
      <c r="M10" s="69" t="s">
        <v>25</v>
      </c>
      <c r="N10" s="70"/>
      <c r="O10" s="70"/>
      <c r="P10" s="70"/>
      <c r="Q10" s="70"/>
      <c r="R10" s="70"/>
      <c r="S10" s="71"/>
      <c r="T10" s="69" t="s">
        <v>25</v>
      </c>
      <c r="U10" s="70"/>
      <c r="V10" s="70"/>
      <c r="W10" s="70"/>
      <c r="X10" s="70"/>
      <c r="Y10" s="70"/>
      <c r="Z10" s="71"/>
      <c r="AA10" s="49" t="s">
        <v>25</v>
      </c>
    </row>
    <row r="11" spans="1:27" x14ac:dyDescent="0.25">
      <c r="A11" s="63"/>
      <c r="B11" s="46" t="s">
        <v>7</v>
      </c>
      <c r="C11" s="66">
        <f>AVERAGE(C10:E10)</f>
        <v>57666.666666666664</v>
      </c>
      <c r="D11" s="67"/>
      <c r="E11" s="68"/>
      <c r="F11" s="69" t="s">
        <v>25</v>
      </c>
      <c r="G11" s="70"/>
      <c r="H11" s="70"/>
      <c r="I11" s="70"/>
      <c r="J11" s="70"/>
      <c r="K11" s="70"/>
      <c r="L11" s="71"/>
      <c r="M11" s="69" t="s">
        <v>25</v>
      </c>
      <c r="N11" s="70"/>
      <c r="O11" s="70"/>
      <c r="P11" s="70"/>
      <c r="Q11" s="70"/>
      <c r="R11" s="70"/>
      <c r="S11" s="71"/>
      <c r="T11" s="69" t="s">
        <v>25</v>
      </c>
      <c r="U11" s="70"/>
      <c r="V11" s="70"/>
      <c r="W11" s="70"/>
      <c r="X11" s="70"/>
      <c r="Y11" s="70"/>
      <c r="Z11" s="71"/>
      <c r="AA11" s="49" t="s">
        <v>25</v>
      </c>
    </row>
    <row r="12" spans="1:27" x14ac:dyDescent="0.25">
      <c r="A12" s="57"/>
      <c r="B12" s="8" t="s">
        <v>23</v>
      </c>
      <c r="C12" s="5"/>
      <c r="D12" s="6"/>
      <c r="E12" s="8"/>
      <c r="F12" s="15"/>
      <c r="G12" s="16"/>
      <c r="H12" s="16"/>
      <c r="I12" s="16"/>
      <c r="J12" s="16"/>
      <c r="K12" s="16"/>
      <c r="L12" s="17"/>
      <c r="M12" s="15"/>
      <c r="N12" s="16"/>
      <c r="O12" s="16"/>
      <c r="P12" s="16"/>
      <c r="Q12" s="16"/>
      <c r="R12" s="16"/>
      <c r="S12" s="17"/>
      <c r="T12" s="15"/>
      <c r="U12" s="16"/>
      <c r="V12" s="16"/>
      <c r="W12" s="16"/>
      <c r="X12" s="16"/>
      <c r="Y12" s="16"/>
      <c r="Z12" s="17"/>
      <c r="AA12" s="55"/>
    </row>
    <row r="13" spans="1:27" x14ac:dyDescent="0.25">
      <c r="A13" s="63" t="s">
        <v>40</v>
      </c>
      <c r="B13" s="45" t="s">
        <v>9</v>
      </c>
      <c r="C13" s="42">
        <v>-15000</v>
      </c>
      <c r="D13" s="43">
        <v>-25000</v>
      </c>
      <c r="E13" s="44">
        <v>-20000</v>
      </c>
      <c r="F13" s="69" t="s">
        <v>25</v>
      </c>
      <c r="G13" s="70"/>
      <c r="H13" s="70"/>
      <c r="I13" s="70"/>
      <c r="J13" s="70"/>
      <c r="K13" s="70"/>
      <c r="L13" s="71"/>
      <c r="M13" s="69" t="s">
        <v>25</v>
      </c>
      <c r="N13" s="70"/>
      <c r="O13" s="70"/>
      <c r="P13" s="70"/>
      <c r="Q13" s="70"/>
      <c r="R13" s="70"/>
      <c r="S13" s="71"/>
      <c r="T13" s="69" t="s">
        <v>25</v>
      </c>
      <c r="U13" s="70"/>
      <c r="V13" s="70"/>
      <c r="W13" s="70"/>
      <c r="X13" s="70"/>
      <c r="Y13" s="70"/>
      <c r="Z13" s="71"/>
      <c r="AA13" s="49" t="s">
        <v>25</v>
      </c>
    </row>
    <row r="14" spans="1:27" x14ac:dyDescent="0.25">
      <c r="A14" s="63"/>
      <c r="B14" s="45" t="s">
        <v>8</v>
      </c>
      <c r="C14" s="29">
        <v>50000</v>
      </c>
      <c r="D14" s="30">
        <v>80000</v>
      </c>
      <c r="E14" s="31">
        <v>70000</v>
      </c>
      <c r="F14" s="69" t="s">
        <v>25</v>
      </c>
      <c r="G14" s="70"/>
      <c r="H14" s="70"/>
      <c r="I14" s="70"/>
      <c r="J14" s="70"/>
      <c r="K14" s="70"/>
      <c r="L14" s="71"/>
      <c r="M14" s="69" t="s">
        <v>25</v>
      </c>
      <c r="N14" s="70"/>
      <c r="O14" s="70"/>
      <c r="P14" s="70"/>
      <c r="Q14" s="70"/>
      <c r="R14" s="70"/>
      <c r="S14" s="71"/>
      <c r="T14" s="69" t="s">
        <v>25</v>
      </c>
      <c r="U14" s="70"/>
      <c r="V14" s="70"/>
      <c r="W14" s="70"/>
      <c r="X14" s="70"/>
      <c r="Y14" s="70"/>
      <c r="Z14" s="71"/>
      <c r="AA14" s="49" t="s">
        <v>25</v>
      </c>
    </row>
    <row r="15" spans="1:27" x14ac:dyDescent="0.25">
      <c r="A15" s="63"/>
      <c r="B15" s="45" t="s">
        <v>10</v>
      </c>
      <c r="C15" s="29">
        <v>-20000</v>
      </c>
      <c r="D15" s="30">
        <v>-25000</v>
      </c>
      <c r="E15" s="31">
        <v>-25000</v>
      </c>
      <c r="F15" s="69" t="s">
        <v>25</v>
      </c>
      <c r="G15" s="70"/>
      <c r="H15" s="70"/>
      <c r="I15" s="70"/>
      <c r="J15" s="70"/>
      <c r="K15" s="70"/>
      <c r="L15" s="71"/>
      <c r="M15" s="69" t="s">
        <v>25</v>
      </c>
      <c r="N15" s="70"/>
      <c r="O15" s="70"/>
      <c r="P15" s="70"/>
      <c r="Q15" s="70"/>
      <c r="R15" s="70"/>
      <c r="S15" s="71"/>
      <c r="T15" s="69" t="s">
        <v>25</v>
      </c>
      <c r="U15" s="70"/>
      <c r="V15" s="70"/>
      <c r="W15" s="70"/>
      <c r="X15" s="70"/>
      <c r="Y15" s="70"/>
      <c r="Z15" s="71"/>
      <c r="AA15" s="49" t="s">
        <v>25</v>
      </c>
    </row>
    <row r="16" spans="1:27" x14ac:dyDescent="0.25">
      <c r="A16" s="63"/>
      <c r="B16" s="51" t="s">
        <v>52</v>
      </c>
      <c r="C16" s="52">
        <v>30000</v>
      </c>
      <c r="D16" s="53">
        <v>60000</v>
      </c>
      <c r="E16" s="54">
        <v>40000</v>
      </c>
      <c r="F16" s="69" t="s">
        <v>25</v>
      </c>
      <c r="G16" s="70"/>
      <c r="H16" s="70"/>
      <c r="I16" s="70"/>
      <c r="J16" s="70"/>
      <c r="K16" s="70"/>
      <c r="L16" s="71"/>
      <c r="M16" s="69" t="s">
        <v>25</v>
      </c>
      <c r="N16" s="70"/>
      <c r="O16" s="70"/>
      <c r="P16" s="70"/>
      <c r="Q16" s="70"/>
      <c r="R16" s="70"/>
      <c r="S16" s="71"/>
      <c r="T16" s="69" t="s">
        <v>25</v>
      </c>
      <c r="U16" s="70"/>
      <c r="V16" s="70"/>
      <c r="W16" s="70"/>
      <c r="X16" s="70"/>
      <c r="Y16" s="70"/>
      <c r="Z16" s="71"/>
      <c r="AA16" s="49" t="s">
        <v>25</v>
      </c>
    </row>
    <row r="17" spans="1:27" x14ac:dyDescent="0.25">
      <c r="A17" s="63"/>
      <c r="B17" s="25" t="s">
        <v>12</v>
      </c>
      <c r="C17" s="32">
        <f>ABS(C13+C14+C15+C16)</f>
        <v>45000</v>
      </c>
      <c r="D17" s="33">
        <f t="shared" ref="D17:E17" si="1">ABS(D13+D14+D15+D16)</f>
        <v>90000</v>
      </c>
      <c r="E17" s="33">
        <f t="shared" si="1"/>
        <v>65000</v>
      </c>
      <c r="F17" s="69" t="s">
        <v>25</v>
      </c>
      <c r="G17" s="70"/>
      <c r="H17" s="70"/>
      <c r="I17" s="70"/>
      <c r="J17" s="70"/>
      <c r="K17" s="70"/>
      <c r="L17" s="71"/>
      <c r="M17" s="69" t="s">
        <v>25</v>
      </c>
      <c r="N17" s="70"/>
      <c r="O17" s="70"/>
      <c r="P17" s="70"/>
      <c r="Q17" s="70"/>
      <c r="R17" s="70"/>
      <c r="S17" s="71"/>
      <c r="T17" s="69" t="s">
        <v>25</v>
      </c>
      <c r="U17" s="70"/>
      <c r="V17" s="70"/>
      <c r="W17" s="70"/>
      <c r="X17" s="70"/>
      <c r="Y17" s="70"/>
      <c r="Z17" s="71"/>
      <c r="AA17" s="49" t="s">
        <v>25</v>
      </c>
    </row>
    <row r="18" spans="1:27" x14ac:dyDescent="0.25">
      <c r="A18" s="63"/>
      <c r="B18" s="46" t="s">
        <v>11</v>
      </c>
      <c r="C18" s="66">
        <f>AVERAGE(C17:E17)</f>
        <v>66666.666666666672</v>
      </c>
      <c r="D18" s="67"/>
      <c r="E18" s="68"/>
      <c r="F18" s="69" t="s">
        <v>25</v>
      </c>
      <c r="G18" s="70"/>
      <c r="H18" s="70"/>
      <c r="I18" s="70"/>
      <c r="J18" s="70"/>
      <c r="K18" s="70"/>
      <c r="L18" s="71"/>
      <c r="M18" s="69" t="s">
        <v>25</v>
      </c>
      <c r="N18" s="70"/>
      <c r="O18" s="70"/>
      <c r="P18" s="70"/>
      <c r="Q18" s="70"/>
      <c r="R18" s="70"/>
      <c r="S18" s="71"/>
      <c r="T18" s="69" t="s">
        <v>25</v>
      </c>
      <c r="U18" s="70"/>
      <c r="V18" s="70"/>
      <c r="W18" s="70"/>
      <c r="X18" s="70"/>
      <c r="Y18" s="70"/>
      <c r="Z18" s="71"/>
      <c r="AA18" s="49" t="s">
        <v>25</v>
      </c>
    </row>
    <row r="19" spans="1:27" x14ac:dyDescent="0.25">
      <c r="A19" s="57"/>
      <c r="B19" s="8" t="s">
        <v>24</v>
      </c>
      <c r="C19" s="3"/>
      <c r="D19" s="4"/>
      <c r="E19" s="7"/>
      <c r="F19" s="1"/>
      <c r="G19" s="1"/>
      <c r="H19" s="1"/>
      <c r="I19" s="1"/>
      <c r="J19" s="1"/>
      <c r="K19" s="1"/>
      <c r="L19" s="1"/>
      <c r="M19" s="13"/>
      <c r="N19" s="14"/>
      <c r="O19" s="14"/>
      <c r="P19" s="14"/>
      <c r="Q19" s="14"/>
      <c r="R19" s="14"/>
      <c r="S19" s="14"/>
      <c r="T19" s="13"/>
      <c r="U19" s="14"/>
      <c r="V19" s="14"/>
      <c r="W19" s="14"/>
      <c r="X19" s="14"/>
      <c r="Y19" s="14"/>
      <c r="Z19" s="14"/>
      <c r="AA19" s="55"/>
    </row>
    <row r="20" spans="1:27" x14ac:dyDescent="0.25">
      <c r="A20" s="58" t="s">
        <v>41</v>
      </c>
      <c r="B20" s="45" t="s">
        <v>26</v>
      </c>
      <c r="C20" s="20" t="s">
        <v>25</v>
      </c>
      <c r="D20" s="21" t="s">
        <v>25</v>
      </c>
      <c r="E20" s="21" t="s">
        <v>25</v>
      </c>
      <c r="F20" s="48" t="s">
        <v>25</v>
      </c>
      <c r="G20" s="36">
        <v>9000</v>
      </c>
      <c r="H20" s="36">
        <v>7000</v>
      </c>
      <c r="I20" s="36">
        <v>10000</v>
      </c>
      <c r="J20" s="36">
        <v>11000</v>
      </c>
      <c r="K20" s="36">
        <v>9500</v>
      </c>
      <c r="L20" s="36">
        <v>7500</v>
      </c>
      <c r="M20" s="35">
        <v>8000</v>
      </c>
      <c r="N20" s="70" t="s">
        <v>25</v>
      </c>
      <c r="O20" s="70"/>
      <c r="P20" s="70"/>
      <c r="Q20" s="70"/>
      <c r="R20" s="70"/>
      <c r="S20" s="71"/>
      <c r="T20" s="69" t="s">
        <v>25</v>
      </c>
      <c r="U20" s="70"/>
      <c r="V20" s="70"/>
      <c r="W20" s="70"/>
      <c r="X20" s="70"/>
      <c r="Y20" s="70"/>
      <c r="Z20" s="71"/>
      <c r="AA20" s="49" t="s">
        <v>25</v>
      </c>
    </row>
    <row r="21" spans="1:27" x14ac:dyDescent="0.25">
      <c r="A21" s="57"/>
      <c r="B21" s="8" t="s">
        <v>30</v>
      </c>
      <c r="C21" s="22"/>
      <c r="D21" s="23"/>
      <c r="E21" s="23"/>
      <c r="F21" s="10"/>
      <c r="G21" s="9"/>
      <c r="H21" s="9"/>
      <c r="I21" s="9"/>
      <c r="J21" s="9"/>
      <c r="K21" s="9"/>
      <c r="L21" s="9"/>
      <c r="M21" s="18"/>
      <c r="N21" s="19"/>
      <c r="O21" s="19"/>
      <c r="P21" s="19"/>
      <c r="Q21" s="19"/>
      <c r="R21" s="19"/>
      <c r="S21" s="19"/>
      <c r="T21" s="18"/>
      <c r="U21" s="19"/>
      <c r="V21" s="19"/>
      <c r="W21" s="19"/>
      <c r="X21" s="19"/>
      <c r="Y21" s="19"/>
      <c r="Z21" s="19"/>
      <c r="AA21" s="55"/>
    </row>
    <row r="22" spans="1:27" x14ac:dyDescent="0.25">
      <c r="A22" s="58" t="s">
        <v>42</v>
      </c>
      <c r="B22" s="45" t="s">
        <v>31</v>
      </c>
      <c r="C22" s="20" t="s">
        <v>25</v>
      </c>
      <c r="D22" s="21" t="s">
        <v>25</v>
      </c>
      <c r="E22" s="21" t="s">
        <v>25</v>
      </c>
      <c r="F22" s="69" t="s">
        <v>25</v>
      </c>
      <c r="G22" s="70"/>
      <c r="H22" s="70"/>
      <c r="I22" s="70"/>
      <c r="J22" s="70"/>
      <c r="K22" s="70"/>
      <c r="L22" s="71"/>
      <c r="M22" s="69" t="s">
        <v>25</v>
      </c>
      <c r="N22" s="70"/>
      <c r="O22" s="70"/>
      <c r="P22" s="70"/>
      <c r="Q22" s="70"/>
      <c r="R22" s="70"/>
      <c r="S22" s="36">
        <v>8000</v>
      </c>
      <c r="T22" s="35">
        <v>8500</v>
      </c>
      <c r="U22" s="37">
        <v>9000</v>
      </c>
      <c r="V22" s="37">
        <v>10000</v>
      </c>
      <c r="W22" s="37">
        <v>10500</v>
      </c>
      <c r="X22" s="37">
        <v>8000</v>
      </c>
      <c r="Y22" s="37">
        <v>7500</v>
      </c>
      <c r="Z22" s="49" t="s">
        <v>25</v>
      </c>
      <c r="AA22" s="48" t="s">
        <v>25</v>
      </c>
    </row>
    <row r="23" spans="1:27" x14ac:dyDescent="0.25">
      <c r="A23" s="57"/>
      <c r="B23" s="8" t="s">
        <v>53</v>
      </c>
      <c r="C23" s="18"/>
      <c r="D23" s="24"/>
      <c r="E23" s="24"/>
      <c r="F23" s="10"/>
      <c r="G23" s="9"/>
      <c r="H23" s="9"/>
      <c r="I23" s="9"/>
      <c r="J23" s="9"/>
      <c r="K23" s="9"/>
      <c r="L23" s="9"/>
      <c r="M23" s="10"/>
      <c r="N23" s="9"/>
      <c r="O23" s="9"/>
      <c r="P23" s="9"/>
      <c r="Q23" s="9"/>
      <c r="R23" s="9"/>
      <c r="S23" s="9"/>
      <c r="T23" s="10"/>
      <c r="U23" s="9"/>
      <c r="V23" s="9"/>
      <c r="W23" s="9"/>
      <c r="X23" s="9"/>
      <c r="Y23" s="9"/>
      <c r="Z23" s="9"/>
      <c r="AA23" s="55"/>
    </row>
    <row r="24" spans="1:27" x14ac:dyDescent="0.25">
      <c r="A24" s="58" t="s">
        <v>43</v>
      </c>
      <c r="B24" s="45" t="s">
        <v>54</v>
      </c>
      <c r="C24" s="20" t="s">
        <v>25</v>
      </c>
      <c r="D24" s="21" t="s">
        <v>25</v>
      </c>
      <c r="E24" s="21" t="s">
        <v>25</v>
      </c>
      <c r="F24" s="69" t="s">
        <v>25</v>
      </c>
      <c r="G24" s="70"/>
      <c r="H24" s="70"/>
      <c r="I24" s="70"/>
      <c r="J24" s="70"/>
      <c r="K24" s="70"/>
      <c r="L24" s="71"/>
      <c r="M24" s="69" t="s">
        <v>25</v>
      </c>
      <c r="N24" s="70"/>
      <c r="O24" s="70"/>
      <c r="P24" s="70"/>
      <c r="Q24" s="70"/>
      <c r="R24" s="70"/>
      <c r="T24" s="35">
        <v>35</v>
      </c>
      <c r="U24" s="37">
        <v>37</v>
      </c>
      <c r="V24" s="37">
        <v>39</v>
      </c>
      <c r="W24" s="37">
        <v>41</v>
      </c>
      <c r="X24" s="37">
        <v>40</v>
      </c>
      <c r="Y24" s="37">
        <v>38</v>
      </c>
      <c r="Z24" s="38">
        <v>39</v>
      </c>
      <c r="AA24" s="48" t="s">
        <v>25</v>
      </c>
    </row>
    <row r="25" spans="1:27" x14ac:dyDescent="0.25">
      <c r="A25" s="55"/>
      <c r="B25" s="8"/>
      <c r="C25" s="3"/>
      <c r="D25" s="1"/>
      <c r="E25" s="1"/>
      <c r="F25" s="3"/>
      <c r="G25" s="1"/>
      <c r="H25" s="1"/>
      <c r="I25" s="1"/>
      <c r="J25" s="1"/>
      <c r="K25" s="1"/>
      <c r="L25" s="1"/>
      <c r="M25" s="3"/>
      <c r="N25" s="1"/>
      <c r="O25" s="1"/>
      <c r="P25" s="1"/>
      <c r="Q25" s="1"/>
      <c r="R25" s="1"/>
      <c r="S25" s="1"/>
      <c r="T25" s="3"/>
      <c r="U25" s="1"/>
      <c r="V25" s="1"/>
      <c r="W25" s="1"/>
      <c r="X25" s="1"/>
      <c r="Y25" s="1"/>
      <c r="Z25" s="1"/>
      <c r="AA25" s="55"/>
    </row>
    <row r="26" spans="1:27" x14ac:dyDescent="0.25">
      <c r="A26" s="64" t="s">
        <v>45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2">
        <f>C11</f>
        <v>57666.666666666664</v>
      </c>
    </row>
    <row r="27" spans="1:27" x14ac:dyDescent="0.25">
      <c r="A27" s="64" t="s">
        <v>48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2">
        <f>C18</f>
        <v>66666.666666666672</v>
      </c>
    </row>
    <row r="28" spans="1:27" x14ac:dyDescent="0.25">
      <c r="A28" s="41"/>
      <c r="B28" s="64" t="s">
        <v>49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2">
        <f>AVERAGE(T24:Z24)</f>
        <v>38.428571428571431</v>
      </c>
    </row>
    <row r="29" spans="1:27" x14ac:dyDescent="0.25">
      <c r="A29" s="64" t="s">
        <v>46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2">
        <f>G20+H20+I20+J20+K20+L20+M20</f>
        <v>62000</v>
      </c>
    </row>
    <row r="30" spans="1:27" x14ac:dyDescent="0.25">
      <c r="B30" s="64" t="s">
        <v>47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12">
        <f>S22+T22+U22+V22+W22+X22+Y22</f>
        <v>61500</v>
      </c>
    </row>
    <row r="31" spans="1:27" x14ac:dyDescent="0.25">
      <c r="B31" s="65" t="s">
        <v>34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12">
        <f>IF((AA29+AA30)&lt;80000,(AA29+AA30),80000)</f>
        <v>80000</v>
      </c>
    </row>
    <row r="32" spans="1:27" x14ac:dyDescent="0.25">
      <c r="B32" s="64" t="s">
        <v>33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12">
        <f>IF((AA29+AA30)&lt;400000,((AA29+AA30)-AA31),(400000-80000))</f>
        <v>43500</v>
      </c>
    </row>
    <row r="33" spans="1:27" x14ac:dyDescent="0.25">
      <c r="A33" s="59"/>
      <c r="B33" s="60" t="s">
        <v>55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1">
        <f>IF(((((3/7)*AA31+(1/7)*AA32)*AA28)+(AA26+AA27)*3)&lt;40000,40000,((((3/7)*AA31+(1/7)*AA32)*AA28)+(AA26+AA27)*3))</f>
        <v>1929357.142857143</v>
      </c>
    </row>
    <row r="34" spans="1:27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7" spans="1:27" x14ac:dyDescent="0.25">
      <c r="S37" t="s">
        <v>32</v>
      </c>
    </row>
  </sheetData>
  <mergeCells count="55">
    <mergeCell ref="M10:S10"/>
    <mergeCell ref="T18:Z18"/>
    <mergeCell ref="M17:S17"/>
    <mergeCell ref="F18:L18"/>
    <mergeCell ref="M18:S18"/>
    <mergeCell ref="T10:Z10"/>
    <mergeCell ref="T11:Z11"/>
    <mergeCell ref="T13:Z13"/>
    <mergeCell ref="T14:Z14"/>
    <mergeCell ref="T15:Z15"/>
    <mergeCell ref="T16:Z16"/>
    <mergeCell ref="M11:S11"/>
    <mergeCell ref="M13:S13"/>
    <mergeCell ref="M14:S14"/>
    <mergeCell ref="M5:S5"/>
    <mergeCell ref="T5:Z5"/>
    <mergeCell ref="M7:S7"/>
    <mergeCell ref="M8:S8"/>
    <mergeCell ref="M9:S9"/>
    <mergeCell ref="T7:Z7"/>
    <mergeCell ref="T8:Z8"/>
    <mergeCell ref="T9:Z9"/>
    <mergeCell ref="C4:E4"/>
    <mergeCell ref="F7:L7"/>
    <mergeCell ref="F8:L8"/>
    <mergeCell ref="F9:L9"/>
    <mergeCell ref="F10:L10"/>
    <mergeCell ref="F4:L4"/>
    <mergeCell ref="F5:L5"/>
    <mergeCell ref="B32:Z32"/>
    <mergeCell ref="M22:R22"/>
    <mergeCell ref="F22:L22"/>
    <mergeCell ref="N20:S20"/>
    <mergeCell ref="A29:Z29"/>
    <mergeCell ref="A26:Z26"/>
    <mergeCell ref="A27:Z27"/>
    <mergeCell ref="T20:Z20"/>
    <mergeCell ref="M24:R24"/>
    <mergeCell ref="F24:L24"/>
    <mergeCell ref="A7:A11"/>
    <mergeCell ref="A13:A18"/>
    <mergeCell ref="B28:Z28"/>
    <mergeCell ref="B30:Z30"/>
    <mergeCell ref="B31:Z31"/>
    <mergeCell ref="C11:E11"/>
    <mergeCell ref="C18:E18"/>
    <mergeCell ref="F11:L11"/>
    <mergeCell ref="F13:L13"/>
    <mergeCell ref="F14:L14"/>
    <mergeCell ref="F15:L15"/>
    <mergeCell ref="F16:L16"/>
    <mergeCell ref="F17:L17"/>
    <mergeCell ref="M15:S15"/>
    <mergeCell ref="M16:S16"/>
    <mergeCell ref="T17:Z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>Fingrid Oyj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Laine Jonni</dc:creator>
  <cp:lastModifiedBy>TuomasL</cp:lastModifiedBy>
  <dcterms:created xsi:type="dcterms:W3CDTF">2015-01-16T08:11:43Z</dcterms:created>
  <dcterms:modified xsi:type="dcterms:W3CDTF">2017-09-18T11:25:45Z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-1115302908</vt:i4>
  </property>
  <property fmtid="{D5CDD505-2E9C-101B-9397-08002B2CF9AE}" pid="3" name="_NewReviewCycle">
    <vt:lpwstr/>
  </property>
  <property fmtid="{D5CDD505-2E9C-101B-9397-08002B2CF9AE}" pid="4" name="_EmailSubject">
    <vt:lpwstr>Vakuus excel</vt:lpwstr>
  </property>
  <property fmtid="{D5CDD505-2E9C-101B-9397-08002B2CF9AE}" pid="5" name="_AuthorEmail">
    <vt:lpwstr>Jonni.Laine@fingrid.fi</vt:lpwstr>
  </property>
  <property fmtid="{D5CDD505-2E9C-101B-9397-08002B2CF9AE}" pid="6" name="_AuthorEmailDisplayName">
    <vt:lpwstr>Laine Jonni</vt:lpwstr>
  </property>
  <property fmtid="{D5CDD505-2E9C-101B-9397-08002B2CF9AE}" pid="7" name="_ReviewingToolsShownOnce">
    <vt:lpwstr/>
  </property>
</Properties>
</file>